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CaseDocuments/FOI5600/"/>
    </mc:Choice>
  </mc:AlternateContent>
  <xr:revisionPtr revIDLastSave="0" documentId="8_{11EC7646-B26F-4FF7-9FB4-84BF439E6E39}" xr6:coauthVersionLast="47" xr6:coauthVersionMax="47" xr10:uidLastSave="{00000000-0000-0000-0000-000000000000}"/>
  <bookViews>
    <workbookView xWindow="-120" yWindow="-120" windowWidth="23280" windowHeight="14880" xr2:uid="{5AD748AA-0BC5-44F4-8F53-27E9FCB134B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1" l="1"/>
  <c r="AB4" i="1"/>
  <c r="AC14" i="1"/>
  <c r="AC13" i="1"/>
  <c r="AC12" i="1"/>
  <c r="AC11" i="1"/>
  <c r="AC10" i="1"/>
  <c r="Z8" i="1"/>
  <c r="Z5" i="1"/>
  <c r="Z3" i="1"/>
  <c r="AA11" i="1" s="1"/>
  <c r="Z2" i="1"/>
  <c r="X13" i="1"/>
  <c r="X10" i="1"/>
  <c r="X6" i="1"/>
  <c r="X8" i="1" s="1"/>
  <c r="X5" i="1"/>
  <c r="X3" i="1"/>
  <c r="Y11" i="1" s="1"/>
  <c r="Y12" i="1"/>
  <c r="X4" i="1"/>
  <c r="T8" i="1"/>
  <c r="T4" i="1"/>
  <c r="Y14" i="1" l="1"/>
  <c r="AA12" i="1"/>
  <c r="AA10" i="1"/>
  <c r="AA13" i="1"/>
  <c r="Y13" i="1"/>
  <c r="Y10" i="1"/>
  <c r="AA14" i="1"/>
  <c r="Z4" i="1"/>
  <c r="U14" i="1"/>
  <c r="U13" i="1"/>
  <c r="U12" i="1"/>
  <c r="U11" i="1"/>
  <c r="U10" i="1"/>
  <c r="S14" i="1"/>
  <c r="S13" i="1"/>
  <c r="S12" i="1"/>
  <c r="S11" i="1"/>
  <c r="S10" i="1"/>
  <c r="R8" i="1"/>
  <c r="R4" i="1"/>
  <c r="Q14" i="1"/>
  <c r="Q13" i="1"/>
  <c r="Q12" i="1"/>
  <c r="Q11" i="1"/>
  <c r="Q10" i="1"/>
  <c r="P8" i="1"/>
  <c r="P4" i="1"/>
  <c r="M14" i="1"/>
  <c r="M13" i="1"/>
  <c r="M12" i="1"/>
  <c r="M11" i="1"/>
  <c r="M10" i="1"/>
  <c r="L8" i="1"/>
  <c r="L4" i="1"/>
</calcChain>
</file>

<file path=xl/sharedStrings.xml><?xml version="1.0" encoding="utf-8"?>
<sst xmlns="http://schemas.openxmlformats.org/spreadsheetml/2006/main" count="76" uniqueCount="48">
  <si>
    <t>HAF Provision</t>
  </si>
  <si>
    <t>Summer 2021</t>
  </si>
  <si>
    <t>Christmas 2021</t>
  </si>
  <si>
    <t>Easter 2022</t>
  </si>
  <si>
    <t>Summer 2022</t>
  </si>
  <si>
    <t>Christmas 2022</t>
  </si>
  <si>
    <t>Easter 2023</t>
  </si>
  <si>
    <t xml:space="preserve">Summer 2023 </t>
  </si>
  <si>
    <t xml:space="preserve">Winter 2023 </t>
  </si>
  <si>
    <t>Easter 2024</t>
  </si>
  <si>
    <t>Summer 2024</t>
  </si>
  <si>
    <t>Winter 2024</t>
  </si>
  <si>
    <t>Easter 2025</t>
  </si>
  <si>
    <t>Summer 2025</t>
  </si>
  <si>
    <t>Winter 2025</t>
  </si>
  <si>
    <t>Total Available Spaces</t>
  </si>
  <si>
    <t>Total Spaces Filled</t>
  </si>
  <si>
    <t>% utilisation</t>
  </si>
  <si>
    <t>Number of individual children reached</t>
  </si>
  <si>
    <t>Number of Individual FSM Eligible children reached</t>
  </si>
  <si>
    <t>Number of FSM children in area</t>
  </si>
  <si>
    <t>% of FSM population reached</t>
  </si>
  <si>
    <t>Of the total number of spaces filled:</t>
  </si>
  <si>
    <t>Total Number</t>
  </si>
  <si>
    <t>%</t>
  </si>
  <si>
    <t>FSM Eligible - Total and (%)</t>
  </si>
  <si>
    <t>-</t>
  </si>
  <si>
    <t>FSM Ineligible - Total and (%)</t>
  </si>
  <si>
    <t>SEND - Total and (%)</t>
  </si>
  <si>
    <t>Primary School Age - Total and (%)</t>
  </si>
  <si>
    <t>Secondary School Age - Total and (%)</t>
  </si>
  <si>
    <t>Non Attendees</t>
  </si>
  <si>
    <t>Cancellations</t>
  </si>
  <si>
    <t>1. how much of the allocated HAF funding local authorities have spent each year</t>
  </si>
  <si>
    <t>2. - 5. Please see table above</t>
  </si>
  <si>
    <t>6. how the allocated 6 weeks of HAF are divided between the summer, Easter and Christmas holidays in each year</t>
  </si>
  <si>
    <t>Our typical delivery programme includes 2 weeks at Easter, 4 or 5 weeks at Summer and 1 week at Winter</t>
  </si>
  <si>
    <t>7. length of sessions offered in each year.</t>
  </si>
  <si>
    <t>The majority of sessions in our provision run for 4 hours a day. Please see below for summer 2025</t>
  </si>
  <si>
    <t>Summer 2025 delivery session length and days delivered</t>
  </si>
  <si>
    <t>Providers delivering only a 16 day for 4-hour offer 12%</t>
  </si>
  <si>
    <t>Providers / organisations who do not contribute a full 4 days in one week but may offer to</t>
  </si>
  <si>
    <t>the programme 1 to 3 days (including 1 off family events, fun days, trips or activities) 19%</t>
  </si>
  <si>
    <t>Providers contributing to the programme by offering more than 16 days 49%</t>
  </si>
  <si>
    <t>Extended days (providers who offer more than 4 hours for the 4-hour funding rate) 20%</t>
  </si>
  <si>
    <t>Extended days (providers who are funded for all hours offered through the HAF budget) 0%</t>
  </si>
  <si>
    <t>Other 0%</t>
  </si>
  <si>
    <t>Total: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</si>
</sst>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E7A4EB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10" fontId="3" fillId="3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/>
    <xf numFmtId="0" fontId="3" fillId="5" borderId="1" xfId="0" applyFont="1" applyFill="1" applyBorder="1" applyAlignment="1">
      <alignment horizontal="right"/>
    </xf>
    <xf numFmtId="0" fontId="3" fillId="5" borderId="0" xfId="0" applyFont="1" applyFill="1"/>
    <xf numFmtId="10" fontId="3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/>
    </xf>
    <xf numFmtId="0" fontId="3" fillId="7" borderId="0" xfId="0" applyFont="1" applyFill="1"/>
    <xf numFmtId="10" fontId="3" fillId="7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10" fontId="3" fillId="7" borderId="0" xfId="0" applyNumberFormat="1" applyFont="1" applyFill="1"/>
    <xf numFmtId="0" fontId="3" fillId="7" borderId="1" xfId="0" applyFont="1" applyFill="1" applyBorder="1" applyAlignment="1">
      <alignment vertical="center"/>
    </xf>
    <xf numFmtId="10" fontId="3" fillId="7" borderId="1" xfId="0" applyNumberFormat="1" applyFont="1" applyFill="1" applyBorder="1" applyAlignment="1">
      <alignment vertical="center"/>
    </xf>
    <xf numFmtId="10" fontId="3" fillId="7" borderId="1" xfId="0" applyNumberFormat="1" applyFont="1" applyFill="1" applyBorder="1"/>
    <xf numFmtId="0" fontId="2" fillId="7" borderId="1" xfId="0" applyFont="1" applyFill="1" applyBorder="1" applyAlignment="1">
      <alignment horizontal="right"/>
    </xf>
    <xf numFmtId="0" fontId="2" fillId="7" borderId="1" xfId="0" applyFont="1" applyFill="1" applyBorder="1"/>
    <xf numFmtId="0" fontId="3" fillId="8" borderId="1" xfId="0" applyFont="1" applyFill="1" applyBorder="1"/>
    <xf numFmtId="10" fontId="3" fillId="8" borderId="1" xfId="0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8" borderId="1" xfId="0" applyFont="1" applyFill="1" applyBorder="1"/>
    <xf numFmtId="9" fontId="4" fillId="7" borderId="1" xfId="0" applyNumberFormat="1" applyFont="1" applyFill="1" applyBorder="1" applyAlignment="1">
      <alignment horizontal="right"/>
    </xf>
    <xf numFmtId="0" fontId="4" fillId="7" borderId="0" xfId="0" applyFont="1" applyFill="1"/>
    <xf numFmtId="9" fontId="4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9" fontId="4" fillId="5" borderId="1" xfId="0" applyNumberFormat="1" applyFont="1" applyFill="1" applyBorder="1" applyAlignment="1">
      <alignment horizontal="right"/>
    </xf>
    <xf numFmtId="0" fontId="0" fillId="10" borderId="0" xfId="0" applyFill="1"/>
    <xf numFmtId="0" fontId="0" fillId="10" borderId="3" xfId="0" applyFill="1" applyBorder="1"/>
    <xf numFmtId="0" fontId="2" fillId="6" borderId="4" xfId="0" applyFont="1" applyFill="1" applyBorder="1" applyAlignment="1">
      <alignment horizontal="center" vertical="center"/>
    </xf>
    <xf numFmtId="10" fontId="3" fillId="5" borderId="4" xfId="0" applyNumberFormat="1" applyFont="1" applyFill="1" applyBorder="1"/>
    <xf numFmtId="0" fontId="0" fillId="10" borderId="5" xfId="0" applyFill="1" applyBorder="1"/>
    <xf numFmtId="0" fontId="5" fillId="10" borderId="5" xfId="0" applyFont="1" applyFill="1" applyBorder="1"/>
    <xf numFmtId="0" fontId="5" fillId="10" borderId="3" xfId="0" applyFont="1" applyFill="1" applyBorder="1"/>
    <xf numFmtId="9" fontId="0" fillId="10" borderId="3" xfId="0" applyNumberFormat="1" applyFill="1" applyBorder="1"/>
    <xf numFmtId="10" fontId="4" fillId="10" borderId="3" xfId="0" applyNumberFormat="1" applyFont="1" applyFill="1" applyBorder="1"/>
    <xf numFmtId="1" fontId="0" fillId="11" borderId="1" xfId="0" applyNumberFormat="1" applyFill="1" applyBorder="1" applyAlignment="1">
      <alignment horizontal="right"/>
    </xf>
    <xf numFmtId="0" fontId="0" fillId="11" borderId="0" xfId="0" applyFill="1"/>
    <xf numFmtId="10" fontId="0" fillId="11" borderId="1" xfId="0" applyNumberFormat="1" applyFill="1" applyBorder="1" applyAlignment="1">
      <alignment horizontal="right"/>
    </xf>
    <xf numFmtId="1" fontId="5" fillId="11" borderId="1" xfId="0" applyNumberFormat="1" applyFont="1" applyFill="1" applyBorder="1" applyAlignment="1">
      <alignment horizontal="center" vertical="center"/>
    </xf>
    <xf numFmtId="10" fontId="0" fillId="11" borderId="1" xfId="0" applyNumberFormat="1" applyFill="1" applyBorder="1"/>
    <xf numFmtId="9" fontId="4" fillId="11" borderId="1" xfId="0" applyNumberFormat="1" applyFont="1" applyFill="1" applyBorder="1" applyAlignment="1">
      <alignment horizontal="right"/>
    </xf>
    <xf numFmtId="0" fontId="5" fillId="11" borderId="4" xfId="0" applyFont="1" applyFill="1" applyBorder="1" applyAlignment="1">
      <alignment horizontal="center" vertical="center"/>
    </xf>
    <xf numFmtId="0" fontId="0" fillId="12" borderId="0" xfId="0" applyFill="1"/>
    <xf numFmtId="0" fontId="0" fillId="12" borderId="1" xfId="0" applyFill="1" applyBorder="1"/>
    <xf numFmtId="0" fontId="5" fillId="12" borderId="1" xfId="0" applyFont="1" applyFill="1" applyBorder="1" applyAlignment="1">
      <alignment horizontal="center"/>
    </xf>
    <xf numFmtId="9" fontId="0" fillId="12" borderId="1" xfId="0" applyNumberFormat="1" applyFill="1" applyBorder="1"/>
    <xf numFmtId="9" fontId="4" fillId="12" borderId="1" xfId="0" applyNumberFormat="1" applyFont="1" applyFill="1" applyBorder="1"/>
    <xf numFmtId="0" fontId="0" fillId="13" borderId="1" xfId="0" applyFill="1" applyBorder="1"/>
    <xf numFmtId="0" fontId="0" fillId="13" borderId="0" xfId="0" applyFill="1"/>
    <xf numFmtId="9" fontId="0" fillId="13" borderId="1" xfId="0" applyNumberFormat="1" applyFill="1" applyBorder="1"/>
    <xf numFmtId="9" fontId="4" fillId="13" borderId="1" xfId="0" applyNumberFormat="1" applyFont="1" applyFill="1" applyBorder="1"/>
    <xf numFmtId="0" fontId="5" fillId="13" borderId="1" xfId="0" applyFont="1" applyFill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3" fillId="0" borderId="6" xfId="0" applyFont="1" applyBorder="1"/>
    <xf numFmtId="0" fontId="3" fillId="8" borderId="6" xfId="0" applyFont="1" applyFill="1" applyBorder="1"/>
    <xf numFmtId="10" fontId="3" fillId="8" borderId="6" xfId="0" applyNumberFormat="1" applyFont="1" applyFill="1" applyBorder="1"/>
    <xf numFmtId="0" fontId="3" fillId="7" borderId="6" xfId="0" applyFont="1" applyFill="1" applyBorder="1" applyAlignment="1">
      <alignment horizontal="right"/>
    </xf>
    <xf numFmtId="10" fontId="3" fillId="7" borderId="6" xfId="0" applyNumberFormat="1" applyFont="1" applyFill="1" applyBorder="1"/>
    <xf numFmtId="0" fontId="3" fillId="3" borderId="6" xfId="0" applyFont="1" applyFill="1" applyBorder="1" applyAlignment="1">
      <alignment horizontal="right"/>
    </xf>
    <xf numFmtId="10" fontId="3" fillId="3" borderId="6" xfId="0" applyNumberFormat="1" applyFont="1" applyFill="1" applyBorder="1"/>
    <xf numFmtId="0" fontId="3" fillId="5" borderId="6" xfId="0" applyFont="1" applyFill="1" applyBorder="1" applyAlignment="1">
      <alignment horizontal="right"/>
    </xf>
    <xf numFmtId="10" fontId="3" fillId="5" borderId="7" xfId="0" applyNumberFormat="1" applyFont="1" applyFill="1" applyBorder="1"/>
    <xf numFmtId="0" fontId="0" fillId="10" borderId="8" xfId="0" applyFill="1" applyBorder="1"/>
    <xf numFmtId="9" fontId="0" fillId="10" borderId="9" xfId="0" applyNumberFormat="1" applyFill="1" applyBorder="1"/>
    <xf numFmtId="1" fontId="0" fillId="11" borderId="6" xfId="0" applyNumberFormat="1" applyFill="1" applyBorder="1" applyAlignment="1">
      <alignment horizontal="right"/>
    </xf>
    <xf numFmtId="10" fontId="0" fillId="11" borderId="6" xfId="0" applyNumberFormat="1" applyFill="1" applyBorder="1"/>
    <xf numFmtId="0" fontId="0" fillId="12" borderId="6" xfId="0" applyFill="1" applyBorder="1"/>
    <xf numFmtId="0" fontId="0" fillId="0" borderId="5" xfId="0" applyBorder="1"/>
    <xf numFmtId="9" fontId="0" fillId="12" borderId="6" xfId="0" applyNumberFormat="1" applyFill="1" applyBorder="1"/>
    <xf numFmtId="0" fontId="0" fillId="13" borderId="6" xfId="0" applyFill="1" applyBorder="1"/>
    <xf numFmtId="0" fontId="0" fillId="13" borderId="3" xfId="0" applyFill="1" applyBorder="1"/>
    <xf numFmtId="9" fontId="0" fillId="13" borderId="4" xfId="0" applyNumberFormat="1" applyFill="1" applyBorder="1"/>
    <xf numFmtId="9" fontId="0" fillId="13" borderId="7" xfId="0" applyNumberFormat="1" applyFill="1" applyBorder="1"/>
    <xf numFmtId="0" fontId="0" fillId="13" borderId="5" xfId="0" applyFill="1" applyBorder="1"/>
    <xf numFmtId="0" fontId="0" fillId="0" borderId="1" xfId="0" applyBorder="1"/>
    <xf numFmtId="1" fontId="0" fillId="14" borderId="1" xfId="0" applyNumberFormat="1" applyFill="1" applyBorder="1" applyAlignment="1">
      <alignment horizontal="right"/>
    </xf>
    <xf numFmtId="0" fontId="0" fillId="14" borderId="0" xfId="0" applyFill="1"/>
    <xf numFmtId="10" fontId="0" fillId="14" borderId="1" xfId="0" applyNumberFormat="1" applyFill="1" applyBorder="1" applyAlignment="1">
      <alignment horizontal="right"/>
    </xf>
    <xf numFmtId="1" fontId="5" fillId="14" borderId="1" xfId="0" applyNumberFormat="1" applyFont="1" applyFill="1" applyBorder="1" applyAlignment="1">
      <alignment horizontal="center" vertical="center"/>
    </xf>
    <xf numFmtId="10" fontId="0" fillId="14" borderId="1" xfId="0" applyNumberFormat="1" applyFill="1" applyBorder="1"/>
    <xf numFmtId="0" fontId="0" fillId="14" borderId="1" xfId="0" applyFill="1" applyBorder="1"/>
    <xf numFmtId="0" fontId="0" fillId="17" borderId="0" xfId="0" applyFill="1"/>
    <xf numFmtId="0" fontId="7" fillId="15" borderId="1" xfId="0" applyFont="1" applyFill="1" applyBorder="1" applyAlignment="1">
      <alignment horizontal="right" vertical="center"/>
    </xf>
    <xf numFmtId="10" fontId="7" fillId="15" borderId="1" xfId="0" applyNumberFormat="1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 vertical="center"/>
    </xf>
    <xf numFmtId="0" fontId="7" fillId="15" borderId="0" xfId="0" applyFont="1" applyFill="1" applyAlignment="1">
      <alignment vertical="center"/>
    </xf>
    <xf numFmtId="0" fontId="7" fillId="16" borderId="0" xfId="0" applyFont="1" applyFill="1" applyAlignment="1">
      <alignment vertical="center"/>
    </xf>
    <xf numFmtId="0" fontId="7" fillId="16" borderId="1" xfId="0" applyFont="1" applyFill="1" applyBorder="1" applyAlignment="1">
      <alignment horizontal="right" vertical="center"/>
    </xf>
    <xf numFmtId="10" fontId="7" fillId="16" borderId="1" xfId="0" applyNumberFormat="1" applyFont="1" applyFill="1" applyBorder="1" applyAlignment="1">
      <alignment horizontal="right" vertical="center"/>
    </xf>
    <xf numFmtId="0" fontId="6" fillId="16" borderId="1" xfId="0" applyFont="1" applyFill="1" applyBorder="1" applyAlignment="1">
      <alignment horizontal="center" vertical="center"/>
    </xf>
    <xf numFmtId="9" fontId="4" fillId="14" borderId="6" xfId="0" applyNumberFormat="1" applyFont="1" applyFill="1" applyBorder="1" applyAlignment="1">
      <alignment horizontal="right"/>
    </xf>
    <xf numFmtId="9" fontId="8" fillId="15" borderId="6" xfId="0" applyNumberFormat="1" applyFont="1" applyFill="1" applyBorder="1" applyAlignment="1">
      <alignment horizontal="right" vertical="center"/>
    </xf>
    <xf numFmtId="0" fontId="5" fillId="14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vertical="center"/>
    </xf>
    <xf numFmtId="0" fontId="7" fillId="16" borderId="1" xfId="0" applyFont="1" applyFill="1" applyBorder="1" applyAlignment="1">
      <alignment vertical="center"/>
    </xf>
    <xf numFmtId="0" fontId="6" fillId="17" borderId="1" xfId="0" applyFont="1" applyFill="1" applyBorder="1" applyAlignment="1">
      <alignment horizontal="center" vertical="center"/>
    </xf>
    <xf numFmtId="0" fontId="0" fillId="17" borderId="1" xfId="0" applyFill="1" applyBorder="1"/>
    <xf numFmtId="10" fontId="7" fillId="17" borderId="1" xfId="0" applyNumberFormat="1" applyFont="1" applyFill="1" applyBorder="1" applyAlignment="1">
      <alignment horizontal="right" vertical="center"/>
    </xf>
    <xf numFmtId="0" fontId="6" fillId="16" borderId="4" xfId="0" applyFont="1" applyFill="1" applyBorder="1" applyAlignment="1">
      <alignment horizontal="center" vertical="center"/>
    </xf>
    <xf numFmtId="0" fontId="6" fillId="17" borderId="10" xfId="0" applyFont="1" applyFill="1" applyBorder="1" applyAlignment="1">
      <alignment horizontal="center" vertical="center"/>
    </xf>
    <xf numFmtId="9" fontId="8" fillId="16" borderId="6" xfId="0" applyNumberFormat="1" applyFont="1" applyFill="1" applyBorder="1" applyAlignment="1">
      <alignment horizontal="right" vertical="center"/>
    </xf>
    <xf numFmtId="9" fontId="8" fillId="17" borderId="1" xfId="0" applyNumberFormat="1" applyFont="1" applyFill="1" applyBorder="1" applyAlignment="1">
      <alignment horizontal="right" vertical="center"/>
    </xf>
    <xf numFmtId="10" fontId="0" fillId="17" borderId="1" xfId="0" applyNumberFormat="1" applyFill="1" applyBorder="1"/>
    <xf numFmtId="0" fontId="0" fillId="18" borderId="3" xfId="0" applyFill="1" applyBorder="1"/>
    <xf numFmtId="0" fontId="0" fillId="18" borderId="0" xfId="0" applyFill="1"/>
    <xf numFmtId="0" fontId="6" fillId="18" borderId="10" xfId="0" applyFont="1" applyFill="1" applyBorder="1" applyAlignment="1">
      <alignment horizontal="center" vertical="center"/>
    </xf>
    <xf numFmtId="10" fontId="0" fillId="18" borderId="1" xfId="0" applyNumberFormat="1" applyFill="1" applyBorder="1"/>
    <xf numFmtId="0" fontId="0" fillId="18" borderId="1" xfId="0" applyFill="1" applyBorder="1"/>
    <xf numFmtId="0" fontId="0" fillId="18" borderId="12" xfId="0" applyFill="1" applyBorder="1"/>
    <xf numFmtId="10" fontId="0" fillId="18" borderId="3" xfId="0" applyNumberFormat="1" applyFill="1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9" fillId="0" borderId="16" xfId="0" applyFont="1" applyBorder="1"/>
    <xf numFmtId="10" fontId="0" fillId="0" borderId="0" xfId="0" applyNumberFormat="1"/>
    <xf numFmtId="9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0" fontId="0" fillId="0" borderId="17" xfId="0" applyNumberFormat="1" applyBorder="1"/>
    <xf numFmtId="9" fontId="0" fillId="0" borderId="16" xfId="0" applyNumberFormat="1" applyBorder="1"/>
    <xf numFmtId="10" fontId="0" fillId="0" borderId="16" xfId="0" applyNumberFormat="1" applyBorder="1"/>
    <xf numFmtId="9" fontId="0" fillId="0" borderId="17" xfId="0" applyNumberFormat="1" applyBorder="1"/>
    <xf numFmtId="0" fontId="6" fillId="18" borderId="1" xfId="0" applyFont="1" applyFill="1" applyBorder="1" applyAlignment="1">
      <alignment horizontal="center" vertical="center"/>
    </xf>
    <xf numFmtId="0" fontId="0" fillId="0" borderId="16" xfId="0" applyBorder="1"/>
    <xf numFmtId="0" fontId="5" fillId="0" borderId="0" xfId="0" applyFont="1"/>
    <xf numFmtId="0" fontId="9" fillId="0" borderId="13" xfId="0" applyFont="1" applyBorder="1"/>
    <xf numFmtId="0" fontId="0" fillId="0" borderId="21" xfId="0" applyBorder="1"/>
    <xf numFmtId="0" fontId="9" fillId="0" borderId="22" xfId="0" applyFont="1" applyBorder="1"/>
    <xf numFmtId="0" fontId="0" fillId="0" borderId="23" xfId="0" applyBorder="1"/>
    <xf numFmtId="0" fontId="6" fillId="18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6" fillId="15" borderId="11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A4EB"/>
      <color rgb="FFDC2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C7A5-0CD3-48F0-A824-59D224754C17}">
  <dimension ref="A1:AC43"/>
  <sheetViews>
    <sheetView tabSelected="1" topLeftCell="A23" zoomScale="102" zoomScaleNormal="70" workbookViewId="0">
      <pane xSplit="1" topLeftCell="B1" activePane="topRight" state="frozen"/>
      <selection pane="topRight" activeCell="I38" sqref="I38"/>
    </sheetView>
  </sheetViews>
  <sheetFormatPr defaultRowHeight="15" x14ac:dyDescent="0.25"/>
  <cols>
    <col min="1" max="1" width="100.7109375" bestFit="1" customWidth="1"/>
    <col min="2" max="2" width="12.42578125" bestFit="1" customWidth="1"/>
    <col min="3" max="3" width="8.7109375" bestFit="1" customWidth="1"/>
    <col min="4" max="4" width="12.42578125" bestFit="1" customWidth="1"/>
    <col min="5" max="5" width="8.7109375" bestFit="1" customWidth="1"/>
    <col min="6" max="6" width="12.42578125" customWidth="1"/>
    <col min="7" max="7" width="8.5703125" bestFit="1" customWidth="1"/>
    <col min="8" max="8" width="12.42578125" bestFit="1" customWidth="1"/>
    <col min="10" max="10" width="13.5703125" bestFit="1" customWidth="1"/>
    <col min="12" max="12" width="13.5703125" bestFit="1" customWidth="1"/>
    <col min="14" max="14" width="13.5703125" customWidth="1"/>
    <col min="16" max="16" width="13.5703125" customWidth="1"/>
    <col min="18" max="18" width="15.28515625" customWidth="1"/>
    <col min="20" max="20" width="13.28515625" bestFit="1" customWidth="1"/>
    <col min="22" max="22" width="12.7109375" customWidth="1"/>
    <col min="24" max="24" width="12.7109375" customWidth="1"/>
    <col min="26" max="26" width="17.7109375" customWidth="1"/>
    <col min="27" max="27" width="12" customWidth="1"/>
    <col min="28" max="28" width="13" customWidth="1"/>
    <col min="29" max="29" width="17.85546875" customWidth="1"/>
  </cols>
  <sheetData>
    <row r="1" spans="1:29" ht="14.45" customHeight="1" x14ac:dyDescent="0.25">
      <c r="A1" s="1" t="s">
        <v>0</v>
      </c>
      <c r="B1" s="141" t="s">
        <v>1</v>
      </c>
      <c r="C1" s="141"/>
      <c r="D1" s="147" t="s">
        <v>2</v>
      </c>
      <c r="E1" s="147"/>
      <c r="F1" s="145" t="s">
        <v>3</v>
      </c>
      <c r="G1" s="145"/>
      <c r="H1" s="146" t="s">
        <v>4</v>
      </c>
      <c r="I1" s="146"/>
      <c r="J1" s="142" t="s">
        <v>5</v>
      </c>
      <c r="K1" s="142"/>
      <c r="L1" s="144" t="s">
        <v>6</v>
      </c>
      <c r="M1" s="144"/>
      <c r="N1" s="143" t="s">
        <v>7</v>
      </c>
      <c r="O1" s="143"/>
      <c r="P1" s="148" t="s">
        <v>8</v>
      </c>
      <c r="Q1" s="148"/>
      <c r="R1" s="144" t="s">
        <v>9</v>
      </c>
      <c r="S1" s="144"/>
      <c r="T1" s="140" t="s">
        <v>10</v>
      </c>
      <c r="U1" s="140"/>
      <c r="V1" s="149" t="s">
        <v>11</v>
      </c>
      <c r="W1" s="149"/>
      <c r="X1" s="150" t="s">
        <v>12</v>
      </c>
      <c r="Y1" s="150"/>
      <c r="Z1" s="151" t="s">
        <v>13</v>
      </c>
      <c r="AA1" s="151"/>
      <c r="AB1" s="139" t="s">
        <v>14</v>
      </c>
      <c r="AC1" s="139"/>
    </row>
    <row r="2" spans="1:29" x14ac:dyDescent="0.25">
      <c r="A2" s="2" t="s">
        <v>15</v>
      </c>
      <c r="B2" s="23">
        <v>16299</v>
      </c>
      <c r="C2" s="23"/>
      <c r="D2" s="13">
        <v>3739</v>
      </c>
      <c r="E2" s="14"/>
      <c r="F2" s="4">
        <v>6660</v>
      </c>
      <c r="G2" s="5"/>
      <c r="H2" s="9">
        <v>20714</v>
      </c>
      <c r="I2" s="10"/>
      <c r="J2" s="34">
        <v>4880</v>
      </c>
      <c r="K2" s="33"/>
      <c r="L2" s="42">
        <v>7158</v>
      </c>
      <c r="M2" s="43"/>
      <c r="N2" s="50">
        <v>21622</v>
      </c>
      <c r="O2" s="49"/>
      <c r="P2" s="54">
        <v>2872</v>
      </c>
      <c r="Q2" s="55"/>
      <c r="R2" s="42">
        <v>6460</v>
      </c>
      <c r="S2" s="43"/>
      <c r="T2" s="83">
        <v>22135</v>
      </c>
      <c r="U2" s="84"/>
      <c r="V2" s="90">
        <v>750</v>
      </c>
      <c r="W2" s="93"/>
      <c r="X2" s="95">
        <v>7387</v>
      </c>
      <c r="Y2" s="94"/>
      <c r="Z2" s="104">
        <f>18241+300+150</f>
        <v>18691</v>
      </c>
      <c r="AA2" s="89"/>
      <c r="AB2" s="115">
        <v>840</v>
      </c>
      <c r="AC2" s="112"/>
    </row>
    <row r="3" spans="1:29" x14ac:dyDescent="0.25">
      <c r="A3" s="2" t="s">
        <v>16</v>
      </c>
      <c r="B3" s="23">
        <v>7103</v>
      </c>
      <c r="C3" s="23"/>
      <c r="D3" s="13">
        <v>1540</v>
      </c>
      <c r="E3" s="14"/>
      <c r="F3" s="4">
        <v>3930</v>
      </c>
      <c r="G3" s="5"/>
      <c r="H3" s="9">
        <v>12886</v>
      </c>
      <c r="I3" s="10"/>
      <c r="J3" s="34">
        <v>2420</v>
      </c>
      <c r="K3" s="33"/>
      <c r="L3" s="42">
        <v>5069</v>
      </c>
      <c r="M3" s="43"/>
      <c r="N3" s="50">
        <v>12874</v>
      </c>
      <c r="O3" s="49"/>
      <c r="P3" s="54">
        <v>1489</v>
      </c>
      <c r="Q3" s="55"/>
      <c r="R3" s="42">
        <v>3401</v>
      </c>
      <c r="S3" s="43"/>
      <c r="T3" s="83">
        <v>12077</v>
      </c>
      <c r="U3" s="84"/>
      <c r="V3" s="90">
        <v>606</v>
      </c>
      <c r="W3" s="93"/>
      <c r="X3" s="95">
        <f>3618+470</f>
        <v>4088</v>
      </c>
      <c r="Y3" s="94"/>
      <c r="Z3" s="104">
        <f>10070+300+150</f>
        <v>10520</v>
      </c>
      <c r="AA3" s="89"/>
      <c r="AB3" s="116">
        <v>690</v>
      </c>
      <c r="AC3" s="112"/>
    </row>
    <row r="4" spans="1:29" x14ac:dyDescent="0.25">
      <c r="A4" s="2" t="s">
        <v>17</v>
      </c>
      <c r="B4" s="24">
        <v>0.43580000000000002</v>
      </c>
      <c r="C4" s="23"/>
      <c r="D4" s="15">
        <v>0.41189999999999999</v>
      </c>
      <c r="E4" s="14"/>
      <c r="F4" s="6">
        <v>0.59009999999999996</v>
      </c>
      <c r="G4" s="5"/>
      <c r="H4" s="11">
        <v>0.62209999999999999</v>
      </c>
      <c r="I4" s="10"/>
      <c r="J4" s="40">
        <v>0.5</v>
      </c>
      <c r="K4" s="33"/>
      <c r="L4" s="44">
        <f>L3/L2</f>
        <v>0.70815870354847721</v>
      </c>
      <c r="M4" s="43"/>
      <c r="N4" s="52">
        <v>0.6</v>
      </c>
      <c r="O4" s="49"/>
      <c r="P4" s="56">
        <f>P3/P2</f>
        <v>0.51845403899721454</v>
      </c>
      <c r="Q4" s="55"/>
      <c r="R4" s="44">
        <f>R3/R2</f>
        <v>0.52647058823529413</v>
      </c>
      <c r="S4" s="43"/>
      <c r="T4" s="85">
        <f>T3/T2</f>
        <v>0.54560650553422185</v>
      </c>
      <c r="U4" s="84"/>
      <c r="V4" s="91">
        <v>0.80800000000000005</v>
      </c>
      <c r="W4" s="93"/>
      <c r="X4" s="96">
        <f>X3/X2</f>
        <v>0.55340462975497495</v>
      </c>
      <c r="Y4" s="94"/>
      <c r="Z4" s="105">
        <f>Z3/Z2</f>
        <v>0.56283772938847576</v>
      </c>
      <c r="AA4" s="89"/>
      <c r="AB4" s="117">
        <f>AB3/AB2</f>
        <v>0.8214285714285714</v>
      </c>
      <c r="AC4" s="112"/>
    </row>
    <row r="5" spans="1:29" x14ac:dyDescent="0.25">
      <c r="A5" s="2" t="s">
        <v>18</v>
      </c>
      <c r="B5" s="23">
        <v>1122</v>
      </c>
      <c r="C5" s="23"/>
      <c r="D5" s="16">
        <v>584</v>
      </c>
      <c r="E5" s="14"/>
      <c r="F5" s="4">
        <v>1013</v>
      </c>
      <c r="G5" s="5"/>
      <c r="H5" s="9">
        <v>2547</v>
      </c>
      <c r="I5" s="10"/>
      <c r="J5" s="34">
        <v>1277</v>
      </c>
      <c r="K5" s="33"/>
      <c r="L5" s="42">
        <v>1561</v>
      </c>
      <c r="M5" s="43"/>
      <c r="N5" s="50">
        <v>2309</v>
      </c>
      <c r="O5" s="49"/>
      <c r="P5" s="54">
        <v>771</v>
      </c>
      <c r="Q5" s="55"/>
      <c r="R5" s="42">
        <v>775</v>
      </c>
      <c r="S5" s="43"/>
      <c r="T5" s="83">
        <v>2250</v>
      </c>
      <c r="U5" s="84"/>
      <c r="V5" s="90">
        <v>606</v>
      </c>
      <c r="W5" s="93"/>
      <c r="X5" s="95">
        <f>1062+187+304+159</f>
        <v>1712</v>
      </c>
      <c r="Y5" s="94"/>
      <c r="Z5" s="104">
        <f>2113+300+150</f>
        <v>2563</v>
      </c>
      <c r="AA5" s="89"/>
      <c r="AB5" s="111">
        <v>646</v>
      </c>
      <c r="AC5" s="112"/>
    </row>
    <row r="6" spans="1:29" x14ac:dyDescent="0.25">
      <c r="A6" s="2" t="s">
        <v>19</v>
      </c>
      <c r="B6" s="23"/>
      <c r="C6" s="23"/>
      <c r="D6" s="13">
        <v>462</v>
      </c>
      <c r="E6" s="14"/>
      <c r="F6" s="4">
        <v>853</v>
      </c>
      <c r="G6" s="5"/>
      <c r="H6" s="9">
        <v>1158</v>
      </c>
      <c r="I6" s="10"/>
      <c r="J6" s="34">
        <v>650</v>
      </c>
      <c r="K6" s="33"/>
      <c r="L6" s="42">
        <v>987</v>
      </c>
      <c r="M6" s="43"/>
      <c r="N6" s="50">
        <v>1511</v>
      </c>
      <c r="O6" s="49"/>
      <c r="P6" s="54">
        <v>755</v>
      </c>
      <c r="Q6" s="55"/>
      <c r="R6" s="42">
        <v>682</v>
      </c>
      <c r="S6" s="43"/>
      <c r="T6" s="83">
        <v>1822</v>
      </c>
      <c r="U6" s="84"/>
      <c r="V6" s="90">
        <v>557</v>
      </c>
      <c r="W6" s="93"/>
      <c r="X6" s="95">
        <f>855+304+187</f>
        <v>1346</v>
      </c>
      <c r="Y6" s="94"/>
      <c r="Z6" s="104">
        <v>1900</v>
      </c>
      <c r="AA6" s="89"/>
      <c r="AB6" s="111">
        <v>614</v>
      </c>
      <c r="AC6" s="112"/>
    </row>
    <row r="7" spans="1:29" x14ac:dyDescent="0.25">
      <c r="A7" s="2" t="s">
        <v>20</v>
      </c>
      <c r="B7" s="23"/>
      <c r="C7" s="23"/>
      <c r="D7" s="13">
        <v>9724</v>
      </c>
      <c r="E7" s="14"/>
      <c r="F7" s="4">
        <v>9924</v>
      </c>
      <c r="G7" s="5"/>
      <c r="H7" s="9">
        <v>10170</v>
      </c>
      <c r="I7" s="10"/>
      <c r="J7" s="34">
        <v>10170</v>
      </c>
      <c r="K7" s="33"/>
      <c r="L7" s="42">
        <v>10500</v>
      </c>
      <c r="M7" s="43"/>
      <c r="N7" s="50">
        <v>10500</v>
      </c>
      <c r="O7" s="49"/>
      <c r="P7" s="54">
        <v>10500</v>
      </c>
      <c r="Q7" s="55"/>
      <c r="R7" s="42">
        <v>10500</v>
      </c>
      <c r="S7" s="43"/>
      <c r="T7" s="83">
        <v>10500</v>
      </c>
      <c r="U7" s="84"/>
      <c r="V7" s="90">
        <v>10500</v>
      </c>
      <c r="W7" s="93"/>
      <c r="X7" s="95">
        <v>10500</v>
      </c>
      <c r="Y7" s="94"/>
      <c r="Z7" s="104">
        <v>10500</v>
      </c>
      <c r="AA7" s="89"/>
      <c r="AB7" s="115">
        <v>10500</v>
      </c>
      <c r="AC7" s="112"/>
    </row>
    <row r="8" spans="1:29" x14ac:dyDescent="0.25">
      <c r="A8" s="26" t="s">
        <v>21</v>
      </c>
      <c r="B8" s="27"/>
      <c r="C8" s="27"/>
      <c r="D8" s="28">
        <v>0.05</v>
      </c>
      <c r="E8" s="29"/>
      <c r="F8" s="30">
        <v>0.09</v>
      </c>
      <c r="G8" s="31"/>
      <c r="H8" s="32">
        <v>0.11</v>
      </c>
      <c r="I8" s="10"/>
      <c r="J8" s="41">
        <v>6.4000000000000001E-2</v>
      </c>
      <c r="K8" s="33"/>
      <c r="L8" s="47">
        <f>L6/L7</f>
        <v>9.4E-2</v>
      </c>
      <c r="M8" s="43"/>
      <c r="N8" s="53">
        <v>0.14000000000000001</v>
      </c>
      <c r="O8" s="49"/>
      <c r="P8" s="57">
        <f>P6/P7</f>
        <v>7.1904761904761902E-2</v>
      </c>
      <c r="Q8" s="55"/>
      <c r="R8" s="47">
        <f>R6/R7</f>
        <v>6.4952380952380956E-2</v>
      </c>
      <c r="S8" s="43"/>
      <c r="T8" s="98">
        <f>T6/T7</f>
        <v>0.17352380952380952</v>
      </c>
      <c r="U8" s="84"/>
      <c r="V8" s="99">
        <v>0.05</v>
      </c>
      <c r="W8" s="93"/>
      <c r="X8" s="108">
        <f>X6/X7</f>
        <v>0.12819047619047619</v>
      </c>
      <c r="Y8" s="94"/>
      <c r="Z8" s="109">
        <f>Z6/Z7</f>
        <v>0.18095238095238095</v>
      </c>
      <c r="AA8" s="89"/>
      <c r="AB8" s="117">
        <f>AB6/AB7</f>
        <v>5.8476190476190473E-2</v>
      </c>
      <c r="AC8" s="112"/>
    </row>
    <row r="9" spans="1:29" x14ac:dyDescent="0.25">
      <c r="A9" s="3" t="s">
        <v>22</v>
      </c>
      <c r="B9" s="25" t="s">
        <v>23</v>
      </c>
      <c r="C9" s="25" t="s">
        <v>24</v>
      </c>
      <c r="D9" s="21" t="s">
        <v>23</v>
      </c>
      <c r="E9" s="22" t="s">
        <v>24</v>
      </c>
      <c r="F9" s="7" t="s">
        <v>23</v>
      </c>
      <c r="G9" s="7" t="s">
        <v>24</v>
      </c>
      <c r="H9" s="12" t="s">
        <v>23</v>
      </c>
      <c r="I9" s="35" t="s">
        <v>24</v>
      </c>
      <c r="J9" s="38" t="s">
        <v>23</v>
      </c>
      <c r="K9" s="39" t="s">
        <v>24</v>
      </c>
      <c r="L9" s="45" t="s">
        <v>23</v>
      </c>
      <c r="M9" s="48" t="s">
        <v>24</v>
      </c>
      <c r="N9" s="51" t="s">
        <v>23</v>
      </c>
      <c r="O9" s="51" t="s">
        <v>24</v>
      </c>
      <c r="P9" s="58" t="s">
        <v>23</v>
      </c>
      <c r="Q9" s="58" t="s">
        <v>24</v>
      </c>
      <c r="R9" s="45" t="s">
        <v>23</v>
      </c>
      <c r="S9" s="48" t="s">
        <v>24</v>
      </c>
      <c r="T9" s="86" t="s">
        <v>23</v>
      </c>
      <c r="U9" s="100" t="s">
        <v>24</v>
      </c>
      <c r="V9" s="92" t="s">
        <v>23</v>
      </c>
      <c r="W9" s="92" t="s">
        <v>24</v>
      </c>
      <c r="X9" s="97" t="s">
        <v>23</v>
      </c>
      <c r="Y9" s="106" t="s">
        <v>24</v>
      </c>
      <c r="Z9" s="103" t="s">
        <v>23</v>
      </c>
      <c r="AA9" s="107" t="s">
        <v>24</v>
      </c>
      <c r="AB9" s="132" t="s">
        <v>23</v>
      </c>
      <c r="AC9" s="113" t="s">
        <v>24</v>
      </c>
    </row>
    <row r="10" spans="1:29" x14ac:dyDescent="0.25">
      <c r="A10" s="2" t="s">
        <v>25</v>
      </c>
      <c r="B10" s="23">
        <v>5239</v>
      </c>
      <c r="C10" s="24">
        <v>0.73760000000000003</v>
      </c>
      <c r="D10" s="13">
        <v>1224</v>
      </c>
      <c r="E10" s="17">
        <v>0.79479999999999995</v>
      </c>
      <c r="F10" s="4">
        <v>3439</v>
      </c>
      <c r="G10" s="8">
        <v>0.87509999999999999</v>
      </c>
      <c r="H10" s="9">
        <v>7982</v>
      </c>
      <c r="I10" s="36">
        <v>0.61939999999999995</v>
      </c>
      <c r="J10" s="37">
        <v>1523</v>
      </c>
      <c r="K10" s="40">
        <v>0.63</v>
      </c>
      <c r="L10" s="42">
        <v>3485</v>
      </c>
      <c r="M10" s="46">
        <f>L10/L3</f>
        <v>0.68751232984809629</v>
      </c>
      <c r="N10" s="50">
        <v>10138</v>
      </c>
      <c r="O10" s="52">
        <v>0.79</v>
      </c>
      <c r="P10" s="54">
        <v>1306</v>
      </c>
      <c r="Q10" s="56">
        <f>P10/P3</f>
        <v>0.87709872397582267</v>
      </c>
      <c r="R10" s="42">
        <v>2950</v>
      </c>
      <c r="S10" s="46">
        <f>R10/R3</f>
        <v>0.8673919435460159</v>
      </c>
      <c r="T10" s="83">
        <v>10151</v>
      </c>
      <c r="U10" s="87">
        <f>T10/T3</f>
        <v>0.84052330876873393</v>
      </c>
      <c r="V10" s="90">
        <v>557</v>
      </c>
      <c r="W10" s="91">
        <v>0.91910000000000003</v>
      </c>
      <c r="X10" s="95">
        <f>3043+304+187</f>
        <v>3534</v>
      </c>
      <c r="Y10" s="96">
        <f>X10/X3</f>
        <v>0.86448140900195691</v>
      </c>
      <c r="Z10" s="104" t="s">
        <v>26</v>
      </c>
      <c r="AA10" s="110" t="e">
        <f>Z10/Z3</f>
        <v>#VALUE!</v>
      </c>
      <c r="AB10" s="111">
        <v>614</v>
      </c>
      <c r="AC10" s="114">
        <f>AB10/AB3</f>
        <v>0.88985507246376816</v>
      </c>
    </row>
    <row r="11" spans="1:29" x14ac:dyDescent="0.25">
      <c r="A11" s="2" t="s">
        <v>27</v>
      </c>
      <c r="B11" s="23">
        <v>1864</v>
      </c>
      <c r="C11" s="24">
        <v>0.26240000000000002</v>
      </c>
      <c r="D11" s="13">
        <v>316</v>
      </c>
      <c r="E11" s="17">
        <v>0.20519999999999999</v>
      </c>
      <c r="F11" s="4">
        <v>491</v>
      </c>
      <c r="G11" s="8">
        <v>0.1249</v>
      </c>
      <c r="H11" s="9">
        <v>4904</v>
      </c>
      <c r="I11" s="36">
        <v>0.38059999999999999</v>
      </c>
      <c r="J11" s="37">
        <v>897</v>
      </c>
      <c r="K11" s="40">
        <v>0.37</v>
      </c>
      <c r="L11" s="42">
        <v>1584</v>
      </c>
      <c r="M11" s="46">
        <f>L11/L3</f>
        <v>0.31248767015190371</v>
      </c>
      <c r="N11" s="50">
        <v>2736</v>
      </c>
      <c r="O11" s="52">
        <v>0.21</v>
      </c>
      <c r="P11" s="54">
        <v>183</v>
      </c>
      <c r="Q11" s="79">
        <f>P11/P3</f>
        <v>0.1229012760241773</v>
      </c>
      <c r="R11" s="42">
        <v>451</v>
      </c>
      <c r="S11" s="46">
        <f>R11/R3</f>
        <v>0.13260805645398413</v>
      </c>
      <c r="T11" s="83">
        <v>1926</v>
      </c>
      <c r="U11" s="87">
        <f>T11/T3</f>
        <v>0.15947669123126604</v>
      </c>
      <c r="V11" s="90">
        <v>49</v>
      </c>
      <c r="W11" s="91">
        <v>8.09E-2</v>
      </c>
      <c r="X11" s="95">
        <v>554</v>
      </c>
      <c r="Y11" s="96">
        <f>X11/X3</f>
        <v>0.13551859099804306</v>
      </c>
      <c r="Z11" s="104" t="s">
        <v>26</v>
      </c>
      <c r="AA11" s="110" t="e">
        <f>Z11/Z3</f>
        <v>#VALUE!</v>
      </c>
      <c r="AB11" s="111">
        <v>76</v>
      </c>
      <c r="AC11" s="114">
        <f>AB11/AB3</f>
        <v>0.11014492753623188</v>
      </c>
    </row>
    <row r="12" spans="1:29" x14ac:dyDescent="0.25">
      <c r="A12" s="2" t="s">
        <v>28</v>
      </c>
      <c r="B12" s="23">
        <v>928</v>
      </c>
      <c r="C12" s="24">
        <v>0.13059999999999999</v>
      </c>
      <c r="D12" s="18">
        <v>174</v>
      </c>
      <c r="E12" s="19">
        <v>0.113</v>
      </c>
      <c r="F12" s="4">
        <v>404</v>
      </c>
      <c r="G12" s="8">
        <v>0.1028</v>
      </c>
      <c r="H12" s="9">
        <v>1301</v>
      </c>
      <c r="I12" s="36">
        <v>0.10100000000000001</v>
      </c>
      <c r="J12" s="37">
        <v>282</v>
      </c>
      <c r="K12" s="40">
        <v>0.11</v>
      </c>
      <c r="L12" s="42">
        <v>882</v>
      </c>
      <c r="M12" s="46">
        <f>L12/L3</f>
        <v>0.17399881633458275</v>
      </c>
      <c r="N12" s="50">
        <v>1648</v>
      </c>
      <c r="O12" s="52">
        <v>0.13</v>
      </c>
      <c r="P12" s="54">
        <v>214</v>
      </c>
      <c r="Q12" s="79">
        <f>P12/P3</f>
        <v>0.14372061786433848</v>
      </c>
      <c r="R12" s="42">
        <v>466</v>
      </c>
      <c r="S12" s="46">
        <f>R12/R3</f>
        <v>0.13701852396354014</v>
      </c>
      <c r="T12" s="83">
        <v>1859</v>
      </c>
      <c r="U12" s="87">
        <f>T12/T3</f>
        <v>0.15392895586652314</v>
      </c>
      <c r="V12" s="90">
        <v>88</v>
      </c>
      <c r="W12" s="91">
        <v>0.1452</v>
      </c>
      <c r="X12" s="95">
        <v>650</v>
      </c>
      <c r="Y12" s="96">
        <f>X12/X3</f>
        <v>0.15900195694716243</v>
      </c>
      <c r="Z12" s="104">
        <v>378</v>
      </c>
      <c r="AA12" s="110">
        <f>Z12/Z3</f>
        <v>3.5931558935361214E-2</v>
      </c>
      <c r="AB12" s="111">
        <v>44</v>
      </c>
      <c r="AC12" s="114">
        <f>AB12/AB3</f>
        <v>6.3768115942028983E-2</v>
      </c>
    </row>
    <row r="13" spans="1:29" x14ac:dyDescent="0.25">
      <c r="A13" s="2" t="s">
        <v>29</v>
      </c>
      <c r="B13" s="23">
        <v>5947</v>
      </c>
      <c r="C13" s="24">
        <v>0.83730000000000004</v>
      </c>
      <c r="D13" s="13">
        <v>1311</v>
      </c>
      <c r="E13" s="20">
        <v>0.85129999999999995</v>
      </c>
      <c r="F13" s="4">
        <v>3387</v>
      </c>
      <c r="G13" s="8">
        <v>0.86180000000000001</v>
      </c>
      <c r="H13" s="9">
        <v>11479</v>
      </c>
      <c r="I13" s="36">
        <v>0.89080000000000004</v>
      </c>
      <c r="J13" s="37">
        <v>2102</v>
      </c>
      <c r="K13" s="40">
        <v>0.87</v>
      </c>
      <c r="L13" s="42">
        <v>4569</v>
      </c>
      <c r="M13" s="46">
        <f>L13/L3</f>
        <v>0.90136121522982837</v>
      </c>
      <c r="N13" s="50">
        <v>11744</v>
      </c>
      <c r="O13" s="52">
        <v>0.91</v>
      </c>
      <c r="P13" s="54">
        <v>1332</v>
      </c>
      <c r="Q13" s="79">
        <f>P13/P3</f>
        <v>0.89456010745466752</v>
      </c>
      <c r="R13" s="42">
        <v>3135</v>
      </c>
      <c r="S13" s="46">
        <f>R13/R3</f>
        <v>0.92178770949720668</v>
      </c>
      <c r="T13" s="83">
        <v>10548</v>
      </c>
      <c r="U13" s="87">
        <f>T13/T3</f>
        <v>0.87339571085534484</v>
      </c>
      <c r="V13" s="90">
        <v>521</v>
      </c>
      <c r="W13" s="91">
        <v>0.85970000000000002</v>
      </c>
      <c r="X13" s="95">
        <f>3127+304+187</f>
        <v>3618</v>
      </c>
      <c r="Y13" s="96">
        <f>X13/X3</f>
        <v>0.88502935420743645</v>
      </c>
      <c r="Z13" s="104">
        <v>9161</v>
      </c>
      <c r="AA13" s="110">
        <f>Z13/Z3</f>
        <v>0.87081749049429658</v>
      </c>
      <c r="AB13" s="111">
        <v>642</v>
      </c>
      <c r="AC13" s="114">
        <f>AB13/AB3</f>
        <v>0.93043478260869561</v>
      </c>
    </row>
    <row r="14" spans="1:29" x14ac:dyDescent="0.25">
      <c r="A14" s="61" t="s">
        <v>30</v>
      </c>
      <c r="B14" s="62">
        <v>970</v>
      </c>
      <c r="C14" s="63">
        <v>0.1366</v>
      </c>
      <c r="D14" s="64">
        <v>187</v>
      </c>
      <c r="E14" s="65">
        <v>0.12139999999999999</v>
      </c>
      <c r="F14" s="66">
        <v>494</v>
      </c>
      <c r="G14" s="67">
        <v>0.12570000000000001</v>
      </c>
      <c r="H14" s="68">
        <v>1407</v>
      </c>
      <c r="I14" s="69">
        <v>0.10920000000000001</v>
      </c>
      <c r="J14" s="70">
        <v>318</v>
      </c>
      <c r="K14" s="71">
        <v>0.13</v>
      </c>
      <c r="L14" s="72">
        <v>500</v>
      </c>
      <c r="M14" s="73">
        <f>L14/L3</f>
        <v>9.8638784770171628E-2</v>
      </c>
      <c r="N14" s="74">
        <v>1130</v>
      </c>
      <c r="O14" s="76">
        <v>0.09</v>
      </c>
      <c r="P14" s="77">
        <v>157</v>
      </c>
      <c r="Q14" s="80">
        <f>P14/P3</f>
        <v>0.10543989254533244</v>
      </c>
      <c r="R14" s="42">
        <v>266</v>
      </c>
      <c r="S14" s="46">
        <f>R14/R3</f>
        <v>7.8212290502793297E-2</v>
      </c>
      <c r="T14" s="83">
        <v>1529</v>
      </c>
      <c r="U14" s="87">
        <f>T14/T3</f>
        <v>0.12660428914465513</v>
      </c>
      <c r="V14" s="90">
        <v>85</v>
      </c>
      <c r="W14" s="91">
        <v>0.14030000000000001</v>
      </c>
      <c r="X14" s="95">
        <v>470</v>
      </c>
      <c r="Y14" s="96">
        <f>X14/X3</f>
        <v>0.11497064579256359</v>
      </c>
      <c r="Z14" s="104">
        <v>1359</v>
      </c>
      <c r="AA14" s="110">
        <f>Z14/Z3</f>
        <v>0.12918250950570342</v>
      </c>
      <c r="AB14" s="111">
        <v>48</v>
      </c>
      <c r="AC14" s="114">
        <f>AB14/AB3</f>
        <v>6.9565217391304349E-2</v>
      </c>
    </row>
    <row r="15" spans="1:29" x14ac:dyDescent="0.25">
      <c r="A15" s="59" t="s">
        <v>31</v>
      </c>
      <c r="B15" s="59"/>
      <c r="C15" s="59"/>
      <c r="D15" s="59"/>
      <c r="E15" s="59"/>
      <c r="F15" s="59"/>
      <c r="G15" s="59"/>
      <c r="H15" s="59"/>
      <c r="I15" s="60"/>
      <c r="J15" s="60"/>
      <c r="K15" s="60"/>
      <c r="L15" s="60"/>
      <c r="M15" s="60"/>
      <c r="N15" s="75"/>
      <c r="O15" s="60"/>
      <c r="P15" s="78">
        <v>364</v>
      </c>
      <c r="Q15" s="81"/>
      <c r="R15" s="42">
        <v>808</v>
      </c>
      <c r="S15" s="82"/>
      <c r="T15" s="83">
        <v>3081</v>
      </c>
      <c r="U15" s="88"/>
      <c r="V15" s="90">
        <v>93</v>
      </c>
      <c r="W15" s="90"/>
      <c r="X15" s="95">
        <v>927</v>
      </c>
      <c r="Y15" s="95"/>
      <c r="Z15" s="104">
        <v>3241</v>
      </c>
      <c r="AA15" s="104"/>
      <c r="AB15" s="111">
        <v>133</v>
      </c>
      <c r="AC15" s="115"/>
    </row>
    <row r="16" spans="1:29" x14ac:dyDescent="0.25">
      <c r="A16" s="60" t="s">
        <v>32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75"/>
      <c r="O16" s="60"/>
      <c r="P16" s="78">
        <v>189</v>
      </c>
      <c r="Q16" s="81"/>
      <c r="R16" s="42">
        <v>636</v>
      </c>
      <c r="S16" s="82"/>
      <c r="T16" s="83">
        <v>2297</v>
      </c>
      <c r="U16" s="88"/>
      <c r="V16" s="90">
        <v>0</v>
      </c>
      <c r="W16" s="101"/>
      <c r="X16" s="95">
        <v>658</v>
      </c>
      <c r="Y16" s="102"/>
      <c r="Z16" s="104" t="s">
        <v>26</v>
      </c>
      <c r="AA16" s="104"/>
      <c r="AB16" s="111">
        <v>17</v>
      </c>
      <c r="AC16" s="115"/>
    </row>
    <row r="18" spans="1:29" ht="15.75" thickBot="1" x14ac:dyDescent="0.3"/>
    <row r="19" spans="1:29" x14ac:dyDescent="0.25">
      <c r="A19" s="118"/>
      <c r="B19" s="118">
        <v>2021</v>
      </c>
      <c r="C19" s="119"/>
      <c r="D19" s="119"/>
      <c r="E19" s="120"/>
      <c r="F19" s="118">
        <v>2022</v>
      </c>
      <c r="G19" s="119"/>
      <c r="H19" s="119"/>
      <c r="I19" s="119"/>
      <c r="J19" s="119"/>
      <c r="K19" s="120"/>
      <c r="L19" s="118">
        <v>2023</v>
      </c>
      <c r="M19" s="119"/>
      <c r="N19" s="119"/>
      <c r="O19" s="119"/>
      <c r="P19" s="119"/>
      <c r="Q19" s="120"/>
      <c r="R19" s="118">
        <v>2024</v>
      </c>
      <c r="S19" s="119"/>
      <c r="T19" s="119"/>
      <c r="U19" s="119"/>
      <c r="V19" s="119"/>
      <c r="W19" s="120"/>
      <c r="X19" s="119">
        <v>2025</v>
      </c>
      <c r="Y19" s="119"/>
      <c r="Z19" s="119"/>
      <c r="AA19" s="119"/>
      <c r="AB19" s="119"/>
      <c r="AC19" s="120"/>
    </row>
    <row r="20" spans="1:29" x14ac:dyDescent="0.25">
      <c r="A20" s="121" t="s">
        <v>33</v>
      </c>
      <c r="B20" s="130">
        <v>0.97799999999999998</v>
      </c>
      <c r="D20" s="122"/>
      <c r="E20" s="128"/>
      <c r="F20" s="129">
        <v>1</v>
      </c>
      <c r="H20" s="123"/>
      <c r="I20" s="123"/>
      <c r="J20" s="123"/>
      <c r="K20" s="131"/>
      <c r="L20" s="129">
        <v>1</v>
      </c>
      <c r="O20" s="123"/>
      <c r="Q20" s="124"/>
      <c r="R20" s="129">
        <v>1</v>
      </c>
      <c r="S20" s="123"/>
      <c r="W20" s="124"/>
      <c r="X20" s="123">
        <v>1</v>
      </c>
      <c r="AC20" s="124"/>
    </row>
    <row r="21" spans="1:29" ht="15.75" thickBot="1" x14ac:dyDescent="0.3">
      <c r="A21" s="125"/>
      <c r="B21" s="125"/>
      <c r="C21" s="126"/>
      <c r="D21" s="126"/>
      <c r="E21" s="127"/>
      <c r="F21" s="125"/>
      <c r="G21" s="126"/>
      <c r="H21" s="126"/>
      <c r="I21" s="126"/>
      <c r="J21" s="126"/>
      <c r="K21" s="127"/>
      <c r="L21" s="125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7"/>
      <c r="X21" s="126"/>
      <c r="Y21" s="126"/>
      <c r="Z21" s="126"/>
      <c r="AA21" s="126"/>
      <c r="AB21" s="126"/>
      <c r="AC21" s="127"/>
    </row>
    <row r="23" spans="1:29" ht="15.75" thickBot="1" x14ac:dyDescent="0.3"/>
    <row r="24" spans="1:29" ht="15.75" thickBot="1" x14ac:dyDescent="0.3">
      <c r="A24" s="135" t="s">
        <v>34</v>
      </c>
    </row>
    <row r="26" spans="1:29" ht="15.75" thickBot="1" x14ac:dyDescent="0.3"/>
    <row r="27" spans="1:29" x14ac:dyDescent="0.25">
      <c r="A27" s="118"/>
      <c r="B27" s="119"/>
      <c r="C27" s="119"/>
      <c r="D27" s="119"/>
      <c r="E27" s="119"/>
      <c r="F27" s="119"/>
      <c r="G27" s="119"/>
      <c r="H27" s="119"/>
      <c r="I27" s="119"/>
      <c r="J27" s="120"/>
    </row>
    <row r="28" spans="1:29" x14ac:dyDescent="0.25">
      <c r="A28" s="121" t="s">
        <v>35</v>
      </c>
      <c r="B28" t="s">
        <v>36</v>
      </c>
      <c r="J28" s="124"/>
    </row>
    <row r="29" spans="1:29" ht="15.75" thickBot="1" x14ac:dyDescent="0.3">
      <c r="A29" s="125"/>
      <c r="B29" s="126"/>
      <c r="C29" s="126"/>
      <c r="D29" s="126"/>
      <c r="E29" s="126"/>
      <c r="F29" s="126"/>
      <c r="G29" s="126"/>
      <c r="H29" s="126"/>
      <c r="I29" s="126"/>
      <c r="J29" s="127"/>
    </row>
    <row r="30" spans="1:29" ht="15.75" thickBot="1" x14ac:dyDescent="0.3"/>
    <row r="31" spans="1:29" x14ac:dyDescent="0.25">
      <c r="A31" s="136"/>
      <c r="B31" s="119"/>
      <c r="C31" s="119"/>
      <c r="D31" s="119"/>
      <c r="E31" s="119"/>
      <c r="F31" s="119"/>
      <c r="G31" s="119"/>
      <c r="H31" s="119"/>
      <c r="I31" s="119"/>
      <c r="J31" s="120"/>
    </row>
    <row r="32" spans="1:29" x14ac:dyDescent="0.25">
      <c r="A32" s="137" t="s">
        <v>37</v>
      </c>
      <c r="B32" t="s">
        <v>38</v>
      </c>
      <c r="J32" s="124"/>
    </row>
    <row r="33" spans="1:10" ht="15.75" thickBot="1" x14ac:dyDescent="0.3">
      <c r="A33" s="138"/>
      <c r="J33" s="124"/>
    </row>
    <row r="34" spans="1:10" x14ac:dyDescent="0.25">
      <c r="A34" s="133"/>
      <c r="B34" s="134" t="s">
        <v>39</v>
      </c>
      <c r="J34" s="124"/>
    </row>
    <row r="35" spans="1:10" x14ac:dyDescent="0.25">
      <c r="A35" s="133"/>
      <c r="B35" t="s">
        <v>40</v>
      </c>
      <c r="J35" s="124"/>
    </row>
    <row r="36" spans="1:10" x14ac:dyDescent="0.25">
      <c r="A36" s="133"/>
      <c r="B36" t="s">
        <v>41</v>
      </c>
      <c r="J36" s="124"/>
    </row>
    <row r="37" spans="1:10" x14ac:dyDescent="0.25">
      <c r="A37" s="133"/>
      <c r="B37" t="s">
        <v>42</v>
      </c>
      <c r="J37" s="124"/>
    </row>
    <row r="38" spans="1:10" x14ac:dyDescent="0.25">
      <c r="A38" s="133"/>
      <c r="B38" t="s">
        <v>43</v>
      </c>
      <c r="J38" s="124"/>
    </row>
    <row r="39" spans="1:10" x14ac:dyDescent="0.25">
      <c r="A39" s="133"/>
      <c r="B39" t="s">
        <v>44</v>
      </c>
      <c r="J39" s="124"/>
    </row>
    <row r="40" spans="1:10" x14ac:dyDescent="0.25">
      <c r="A40" s="133"/>
      <c r="B40" t="s">
        <v>45</v>
      </c>
      <c r="J40" s="124"/>
    </row>
    <row r="41" spans="1:10" x14ac:dyDescent="0.25">
      <c r="A41" s="133"/>
      <c r="B41" t="s">
        <v>46</v>
      </c>
      <c r="J41" s="124"/>
    </row>
    <row r="42" spans="1:10" x14ac:dyDescent="0.25">
      <c r="A42" s="133"/>
      <c r="B42" t="s">
        <v>47</v>
      </c>
      <c r="J42" s="124"/>
    </row>
    <row r="43" spans="1:10" ht="15.75" thickBot="1" x14ac:dyDescent="0.3">
      <c r="A43" s="125"/>
      <c r="B43" s="126"/>
      <c r="C43" s="126"/>
      <c r="D43" s="126"/>
      <c r="E43" s="126"/>
      <c r="F43" s="126"/>
      <c r="G43" s="126"/>
      <c r="H43" s="126"/>
      <c r="I43" s="126"/>
      <c r="J43" s="127"/>
    </row>
  </sheetData>
  <mergeCells count="14">
    <mergeCell ref="AB1:AC1"/>
    <mergeCell ref="T1:U1"/>
    <mergeCell ref="B1:C1"/>
    <mergeCell ref="J1:K1"/>
    <mergeCell ref="N1:O1"/>
    <mergeCell ref="L1:M1"/>
    <mergeCell ref="F1:G1"/>
    <mergeCell ref="H1:I1"/>
    <mergeCell ref="D1:E1"/>
    <mergeCell ref="R1:S1"/>
    <mergeCell ref="P1:Q1"/>
    <mergeCell ref="V1:W1"/>
    <mergeCell ref="X1:Y1"/>
    <mergeCell ref="Z1:AA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4" ma:contentTypeDescription="Create a new document." ma:contentTypeScope="" ma:versionID="3cb85fa206ae65abaf270ce3caf61f52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dd1d8d7e00351130006e2c939185bef4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SharedWithUsers xmlns="9165ff57-e12b-4475-942a-727a43beada5">
      <UserInfo>
        <DisplayName>Crookes , Chris (PROJECT OFFICER - WELLBEING)</DisplayName>
        <AccountId>2793</AccountId>
        <AccountType/>
      </UserInfo>
    </SharedWithUsers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DAE7D4-8F08-4711-91F6-8141B6CAA178}"/>
</file>

<file path=customXml/itemProps2.xml><?xml version="1.0" encoding="utf-8"?>
<ds:datastoreItem xmlns:ds="http://schemas.openxmlformats.org/officeDocument/2006/customXml" ds:itemID="{7DC704FD-BC06-472E-BD5C-D9C2F637EC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EE0567-8A4D-4B52-8CF7-A25DA0BCCA9F}">
  <ds:schemaRefs>
    <ds:schemaRef ds:uri="http://purl.org/dc/dcmitype/"/>
    <ds:schemaRef ds:uri="9165ff57-e12b-4475-942a-727a43beada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b2c45221-5b35-4f92-b766-62ef45d739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Lancaster , Rachel (PROJECT OFFICER - WELLBEING)</dc:creator>
  <cp:keywords/>
  <dc:description/>
  <cp:lastModifiedBy>Hawley , Lucy (CORPORATE APPRENTICE)</cp:lastModifiedBy>
  <cp:revision/>
  <dcterms:created xsi:type="dcterms:W3CDTF">2022-10-17T10:33:06Z</dcterms:created>
  <dcterms:modified xsi:type="dcterms:W3CDTF">2026-02-19T08:50:56Z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2793;#Crookes , Chris (PROJECT OFFICER - WELLBEING)</vt:lpwstr>
  </property>
  <property fmtid="{D5CDD505-2E9C-101B-9397-08002B2CF9AE}" pid="13" name="Assignee/s">
    <vt:lpwstr/>
  </property>
  <property fmtid="{D5CDD505-2E9C-101B-9397-08002B2CF9AE}" pid="14" name="Approving SD / ED">
    <vt:lpwstr/>
  </property>
  <property fmtid="{D5CDD505-2E9C-101B-9397-08002B2CF9AE}" pid="15" name="QA Assessor">
    <vt:lpwstr/>
  </property>
  <property fmtid="{D5CDD505-2E9C-101B-9397-08002B2CF9AE}" pid="16" name="Assignee_Line_Manager">
    <vt:lpwstr/>
  </property>
</Properties>
</file>